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devinv\Downloads\"/>
    </mc:Choice>
  </mc:AlternateContent>
  <xr:revisionPtr revIDLastSave="0" documentId="8_{4C87BF54-CAC1-4DE9-A984-BE82214908C8}" xr6:coauthVersionLast="47" xr6:coauthVersionMax="47" xr10:uidLastSave="{00000000-0000-0000-0000-000000000000}"/>
  <workbookProtection workbookAlgorithmName="SHA-512" workbookHashValue="XOMv9ZlaUnTa6cY5srnas+ijcdjOs5TZaaoi856FpOQ/nYhcG29/b8dFrs63kQJde1x3X+Nrj41n5fPawOtG9w==" workbookSaltValue="h0xEkUmXWIOnXdaHRV/bQw==" workbookSpinCount="100000" lockStructure="1"/>
  <bookViews>
    <workbookView xWindow="-120" yWindow="-120" windowWidth="29040" windowHeight="17640" tabRatio="500" xr2:uid="{00000000-000D-0000-FFFF-FFFF00000000}"/>
  </bookViews>
  <sheets>
    <sheet name="COM3000 Config Tool" sheetId="1" r:id="rId1"/>
    <sheet name="Model Description" sheetId="2" r:id="rId2"/>
    <sheet name="Sheet1" sheetId="3" state="hidden" r:id="rId3"/>
  </sheets>
  <definedNames>
    <definedName name="_xlnm.Print_Area" localSheetId="0">'COM3000 Config Tool'!$B$2:$I$29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19" i="1" l="1"/>
  <c r="C15" i="1"/>
  <c r="C22" i="1" s="1"/>
  <c r="C17" i="1" l="1"/>
  <c r="F7" i="1"/>
  <c r="C20" i="1"/>
  <c r="C16" i="1"/>
  <c r="C18" i="1"/>
  <c r="F8" i="1" l="1"/>
  <c r="H19" i="1"/>
  <c r="H17" i="1"/>
  <c r="F9" i="1"/>
  <c r="H18" i="1"/>
  <c r="H20" i="1"/>
</calcChain>
</file>

<file path=xl/sharedStrings.xml><?xml version="1.0" encoding="utf-8"?>
<sst xmlns="http://schemas.openxmlformats.org/spreadsheetml/2006/main" count="50" uniqueCount="49">
  <si>
    <t>Required Channels</t>
  </si>
  <si>
    <t>Spare Channels</t>
  </si>
  <si>
    <t xml:space="preserve">HD  Channels   </t>
  </si>
  <si>
    <t xml:space="preserve">SD   </t>
  </si>
  <si>
    <t>(8 SD per Card)</t>
  </si>
  <si>
    <t xml:space="preserve">Analog (NTSC-8)   </t>
  </si>
  <si>
    <t>(8 Analog Chs per device)</t>
  </si>
  <si>
    <t xml:space="preserve">HD per QAM (2 or 3)   </t>
  </si>
  <si>
    <t>Qnty</t>
  </si>
  <si>
    <t>Needed</t>
  </si>
  <si>
    <t>Notes</t>
  </si>
  <si>
    <t>COM51 Receiver Blades</t>
  </si>
  <si>
    <t>Initial 8 HD channels per card</t>
  </si>
  <si>
    <t>SWCOM51 Tuner Upgrades</t>
  </si>
  <si>
    <t>Single Tuner upgrade</t>
  </si>
  <si>
    <t>COM400 Chassis</t>
  </si>
  <si>
    <t>Spare slots=</t>
  </si>
  <si>
    <t>COM421 Chassis (Slim 1RU)</t>
  </si>
  <si>
    <t xml:space="preserve">46 Channel Max </t>
  </si>
  <si>
    <t>Spare Slots =</t>
  </si>
  <si>
    <t>QAM4 Edge QAM</t>
  </si>
  <si>
    <t>Initial 4 carriers per QAM4</t>
  </si>
  <si>
    <t>Spare QAM carriers=</t>
  </si>
  <si>
    <t>SWQAM2 2 Ch Licenses Upgrade</t>
  </si>
  <si>
    <t>2 QAM carriers per license</t>
  </si>
  <si>
    <t>Future 2xLicences=</t>
  </si>
  <si>
    <t>* Number of DSWM30 Needed</t>
  </si>
  <si>
    <t>1 DSWM30 needed for each Card</t>
  </si>
  <si>
    <t>Output from Tool</t>
  </si>
  <si>
    <t xml:space="preserve"> Adjustable</t>
  </si>
  <si>
    <t>Channel Input</t>
  </si>
  <si>
    <t>Technicolor COM3000 Models</t>
  </si>
  <si>
    <t>Description</t>
  </si>
  <si>
    <t>COM400</t>
  </si>
  <si>
    <t>SWQAM2</t>
  </si>
  <si>
    <t>Software Key</t>
  </si>
  <si>
    <t>COM51</t>
  </si>
  <si>
    <t xml:space="preserve">8 channel HD Pro:Idiom receiver card for reception of DIRECTV HD Programs.  Upgradeable to 23 channels using SWCOM51 tuner licenses  </t>
  </si>
  <si>
    <t>SWCOM51</t>
  </si>
  <si>
    <t>6 blades per COM400 chassis</t>
  </si>
  <si>
    <t xml:space="preserve"> (up to 23 HD per Card)</t>
  </si>
  <si>
    <t>COM3000 Configuration Tool</t>
  </si>
  <si>
    <t>3 RU Chassis with 6 slots for Receiver cards &amp; 2 for QAM20</t>
  </si>
  <si>
    <t>COM421</t>
  </si>
  <si>
    <t>1 RU Chassis with 2 slots for Receiver cards &amp; 1 for QAM20</t>
  </si>
  <si>
    <t>QAM4</t>
  </si>
  <si>
    <t>4 carrier Edge QAM upgradable to  a total of 48 carriers</t>
  </si>
  <si>
    <t>Software key to activate 2 QAM carriers on QAM20, Max 16 keys per device</t>
  </si>
  <si>
    <t>Software key to activate 1 tuner on a COM51, Max 15 per device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</si>
</sst>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\$* #,##0.00_);_(\$* \(#,##0.00\);_(\$* \-??_);_(@_)"/>
    <numFmt numFmtId="165" formatCode="_(\$* #,##0_);_(\$* \(#,##0\);_(\$* \-??_);_(@_)"/>
  </numFmts>
  <fonts count="16" x14ac:knownFonts="1">
    <font>
      <sz val="11"/>
      <color rgb="FF000000"/>
      <name val="Calibri"/>
      <family val="2"/>
      <charset val="1"/>
    </font>
    <font>
      <sz val="18"/>
      <color rgb="FF000000"/>
      <name val="Arial Black"/>
      <family val="2"/>
      <charset val="1"/>
    </font>
    <font>
      <b/>
      <sz val="14"/>
      <color rgb="FF000000"/>
      <name val="Calibri"/>
      <family val="2"/>
      <charset val="1"/>
    </font>
    <font>
      <b/>
      <sz val="14"/>
      <color rgb="FF1E1C11"/>
      <name val="Calibri"/>
      <family val="2"/>
      <charset val="1"/>
    </font>
    <font>
      <i/>
      <sz val="11"/>
      <color rgb="FF000000"/>
      <name val="Calibri"/>
      <family val="2"/>
      <charset val="1"/>
    </font>
    <font>
      <b/>
      <sz val="14"/>
      <color rgb="FF17375E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name val="Calibri"/>
      <family val="2"/>
      <charset val="1"/>
    </font>
    <font>
      <b/>
      <i/>
      <sz val="11"/>
      <color rgb="FF000000"/>
      <name val="Calibri"/>
      <family val="2"/>
      <charset val="1"/>
    </font>
    <font>
      <b/>
      <i/>
      <sz val="11"/>
      <name val="Calibri"/>
      <family val="2"/>
      <charset val="1"/>
    </font>
    <font>
      <b/>
      <sz val="14"/>
      <color rgb="FF4F6228"/>
      <name val="Calibri"/>
      <family val="2"/>
      <charset val="1"/>
    </font>
    <font>
      <b/>
      <sz val="14"/>
      <color rgb="FF254061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18"/>
      <color theme="0"/>
      <name val="Cambria"/>
      <family val="1"/>
    </font>
    <font>
      <b/>
      <sz val="18"/>
      <color theme="1"/>
      <name val="Cambria"/>
      <family val="1"/>
    </font>
    <font>
      <sz val="18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C4BD97"/>
        <bgColor rgb="FFB9CDE5"/>
      </patternFill>
    </fill>
    <fill>
      <patternFill patternType="solid">
        <fgColor rgb="FFD7E4BD"/>
        <bgColor rgb="FFC6D9F1"/>
      </patternFill>
    </fill>
    <fill>
      <patternFill patternType="solid">
        <fgColor rgb="FFFFFFFF"/>
        <bgColor rgb="FFFFFFCC"/>
      </patternFill>
    </fill>
    <fill>
      <patternFill patternType="solid">
        <fgColor rgb="FFC6D9F1"/>
        <bgColor rgb="FFB9CDE5"/>
      </patternFill>
    </fill>
    <fill>
      <patternFill patternType="solid">
        <fgColor rgb="FFB9CDE5"/>
        <bgColor rgb="FFC6D9F1"/>
      </patternFill>
    </fill>
    <fill>
      <patternFill patternType="solid">
        <fgColor rgb="FFFFFF00"/>
        <bgColor rgb="FFFFFF00"/>
      </patternFill>
    </fill>
    <fill>
      <patternFill patternType="solid">
        <fgColor theme="1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hair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2" fillId="0" borderId="0" applyBorder="0" applyProtection="0"/>
  </cellStyleXfs>
  <cellXfs count="68">
    <xf numFmtId="0" fontId="0" fillId="0" borderId="0" xfId="0"/>
    <xf numFmtId="0" fontId="1" fillId="0" borderId="0" xfId="0" applyFont="1"/>
    <xf numFmtId="0" fontId="2" fillId="0" borderId="0" xfId="0" applyFont="1" applyAlignment="1"/>
    <xf numFmtId="0" fontId="2" fillId="0" borderId="0" xfId="0" applyFont="1" applyAlignment="1">
      <alignment horizontal="right"/>
    </xf>
    <xf numFmtId="0" fontId="3" fillId="2" borderId="1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>
      <alignment horizontal="center"/>
    </xf>
    <xf numFmtId="0" fontId="4" fillId="0" borderId="0" xfId="0" applyFont="1"/>
    <xf numFmtId="0" fontId="0" fillId="4" borderId="0" xfId="0" applyFill="1" applyBorder="1"/>
    <xf numFmtId="0" fontId="2" fillId="4" borderId="0" xfId="0" applyFont="1" applyFill="1" applyBorder="1" applyAlignment="1">
      <alignment horizontal="right"/>
    </xf>
    <xf numFmtId="0" fontId="3" fillId="4" borderId="0" xfId="0" applyFont="1" applyFill="1" applyBorder="1" applyAlignment="1" applyProtection="1">
      <alignment horizontal="center"/>
      <protection locked="0"/>
    </xf>
    <xf numFmtId="0" fontId="2" fillId="4" borderId="0" xfId="0" applyFont="1" applyFill="1" applyBorder="1" applyAlignment="1">
      <alignment horizontal="center"/>
    </xf>
    <xf numFmtId="0" fontId="4" fillId="4" borderId="0" xfId="0" applyFont="1" applyFill="1" applyBorder="1"/>
    <xf numFmtId="0" fontId="5" fillId="5" borderId="1" xfId="0" applyFont="1" applyFill="1" applyBorder="1" applyAlignment="1" applyProtection="1">
      <alignment horizontal="center"/>
      <protection locked="0"/>
    </xf>
    <xf numFmtId="0" fontId="2" fillId="4" borderId="0" xfId="0" applyFont="1" applyFill="1" applyBorder="1"/>
    <xf numFmtId="0" fontId="6" fillId="0" borderId="0" xfId="0" applyFont="1" applyBorder="1" applyAlignment="1">
      <alignment horizontal="center"/>
    </xf>
    <xf numFmtId="0" fontId="6" fillId="0" borderId="0" xfId="0" applyFont="1" applyBorder="1"/>
    <xf numFmtId="0" fontId="6" fillId="0" borderId="2" xfId="0" applyFont="1" applyBorder="1" applyProtection="1">
      <protection hidden="1"/>
    </xf>
    <xf numFmtId="1" fontId="7" fillId="3" borderId="3" xfId="1" applyNumberFormat="1" applyFont="1" applyFill="1" applyBorder="1" applyAlignment="1" applyProtection="1">
      <alignment horizontal="center"/>
      <protection hidden="1"/>
    </xf>
    <xf numFmtId="165" fontId="0" fillId="0" borderId="2" xfId="1" applyNumberFormat="1" applyFont="1" applyBorder="1" applyAlignment="1" applyProtection="1">
      <protection hidden="1"/>
    </xf>
    <xf numFmtId="0" fontId="0" fillId="0" borderId="2" xfId="0" applyBorder="1" applyProtection="1">
      <protection hidden="1"/>
    </xf>
    <xf numFmtId="0" fontId="4" fillId="0" borderId="2" xfId="0" applyFont="1" applyBorder="1" applyProtection="1">
      <protection hidden="1"/>
    </xf>
    <xf numFmtId="0" fontId="6" fillId="0" borderId="4" xfId="0" applyFont="1" applyBorder="1" applyProtection="1">
      <protection hidden="1"/>
    </xf>
    <xf numFmtId="1" fontId="7" fillId="3" borderId="5" xfId="1" applyNumberFormat="1" applyFont="1" applyFill="1" applyBorder="1" applyAlignment="1" applyProtection="1">
      <alignment horizontal="center"/>
      <protection hidden="1"/>
    </xf>
    <xf numFmtId="165" fontId="0" fillId="0" borderId="4" xfId="1" applyNumberFormat="1" applyFont="1" applyBorder="1" applyAlignment="1" applyProtection="1">
      <protection hidden="1"/>
    </xf>
    <xf numFmtId="0" fontId="0" fillId="0" borderId="4" xfId="0" applyBorder="1" applyProtection="1">
      <protection hidden="1"/>
    </xf>
    <xf numFmtId="0" fontId="4" fillId="0" borderId="4" xfId="0" applyFont="1" applyBorder="1" applyProtection="1">
      <protection hidden="1"/>
    </xf>
    <xf numFmtId="0" fontId="4" fillId="0" borderId="0" xfId="0" applyFont="1" applyBorder="1" applyProtection="1">
      <protection hidden="1"/>
    </xf>
    <xf numFmtId="0" fontId="6" fillId="0" borderId="7" xfId="0" applyFont="1" applyBorder="1" applyProtection="1">
      <protection hidden="1"/>
    </xf>
    <xf numFmtId="1" fontId="7" fillId="3" borderId="8" xfId="1" applyNumberFormat="1" applyFont="1" applyFill="1" applyBorder="1" applyAlignment="1" applyProtection="1">
      <alignment horizontal="center"/>
      <protection hidden="1"/>
    </xf>
    <xf numFmtId="165" fontId="0" fillId="0" borderId="7" xfId="1" applyNumberFormat="1" applyFont="1" applyBorder="1" applyAlignment="1" applyProtection="1">
      <protection hidden="1"/>
    </xf>
    <xf numFmtId="0" fontId="0" fillId="0" borderId="7" xfId="0" applyBorder="1" applyProtection="1">
      <protection hidden="1"/>
    </xf>
    <xf numFmtId="0" fontId="4" fillId="0" borderId="7" xfId="0" applyFont="1" applyBorder="1" applyProtection="1">
      <protection hidden="1"/>
    </xf>
    <xf numFmtId="0" fontId="8" fillId="3" borderId="9" xfId="0" applyFont="1" applyFill="1" applyBorder="1" applyAlignment="1" applyProtection="1">
      <alignment horizontal="center"/>
      <protection hidden="1"/>
    </xf>
    <xf numFmtId="0" fontId="6" fillId="7" borderId="7" xfId="0" applyFont="1" applyFill="1" applyBorder="1" applyProtection="1">
      <protection hidden="1"/>
    </xf>
    <xf numFmtId="0" fontId="8" fillId="3" borderId="6" xfId="0" applyFont="1" applyFill="1" applyBorder="1" applyAlignment="1" applyProtection="1">
      <alignment horizontal="center"/>
      <protection hidden="1"/>
    </xf>
    <xf numFmtId="0" fontId="4" fillId="7" borderId="7" xfId="0" applyFont="1" applyFill="1" applyBorder="1" applyProtection="1">
      <protection hidden="1"/>
    </xf>
    <xf numFmtId="1" fontId="8" fillId="3" borderId="8" xfId="0" applyNumberFormat="1" applyFont="1" applyFill="1" applyBorder="1" applyAlignment="1" applyProtection="1">
      <alignment horizontal="center"/>
      <protection hidden="1"/>
    </xf>
    <xf numFmtId="1" fontId="7" fillId="3" borderId="10" xfId="1" applyNumberFormat="1" applyFont="1" applyFill="1" applyBorder="1" applyAlignment="1" applyProtection="1">
      <alignment horizontal="center"/>
      <protection hidden="1"/>
    </xf>
    <xf numFmtId="0" fontId="8" fillId="3" borderId="10" xfId="0" applyFont="1" applyFill="1" applyBorder="1" applyAlignment="1" applyProtection="1">
      <alignment horizontal="center"/>
      <protection hidden="1"/>
    </xf>
    <xf numFmtId="0" fontId="6" fillId="4" borderId="0" xfId="0" applyFont="1" applyFill="1" applyBorder="1" applyProtection="1">
      <protection hidden="1"/>
    </xf>
    <xf numFmtId="1" fontId="7" fillId="4" borderId="0" xfId="1" applyNumberFormat="1" applyFont="1" applyFill="1" applyBorder="1" applyAlignment="1" applyProtection="1">
      <alignment horizontal="center"/>
      <protection hidden="1"/>
    </xf>
    <xf numFmtId="165" fontId="0" fillId="4" borderId="0" xfId="1" applyNumberFormat="1" applyFont="1" applyFill="1" applyBorder="1" applyAlignment="1" applyProtection="1">
      <protection hidden="1"/>
    </xf>
    <xf numFmtId="0" fontId="0" fillId="4" borderId="0" xfId="0" applyFill="1" applyBorder="1" applyProtection="1">
      <protection hidden="1"/>
    </xf>
    <xf numFmtId="0" fontId="4" fillId="4" borderId="0" xfId="0" applyFont="1" applyFill="1" applyBorder="1" applyProtection="1">
      <protection hidden="1"/>
    </xf>
    <xf numFmtId="0" fontId="8" fillId="0" borderId="4" xfId="0" applyFont="1" applyBorder="1" applyProtection="1">
      <protection hidden="1"/>
    </xf>
    <xf numFmtId="1" fontId="9" fillId="3" borderId="1" xfId="1" applyNumberFormat="1" applyFont="1" applyFill="1" applyBorder="1" applyAlignment="1" applyProtection="1">
      <alignment horizontal="center"/>
      <protection hidden="1"/>
    </xf>
    <xf numFmtId="165" fontId="4" fillId="0" borderId="4" xfId="1" applyNumberFormat="1" applyFont="1" applyBorder="1" applyAlignment="1" applyProtection="1">
      <protection hidden="1"/>
    </xf>
    <xf numFmtId="0" fontId="8" fillId="0" borderId="4" xfId="0" applyFont="1" applyBorder="1" applyProtection="1">
      <protection hidden="1"/>
    </xf>
    <xf numFmtId="1" fontId="4" fillId="4" borderId="0" xfId="0" applyNumberFormat="1" applyFont="1" applyFill="1" applyBorder="1" applyProtection="1">
      <protection hidden="1"/>
    </xf>
    <xf numFmtId="0" fontId="6" fillId="0" borderId="0" xfId="0" applyFont="1" applyProtection="1">
      <protection hidden="1"/>
    </xf>
    <xf numFmtId="0" fontId="0" fillId="0" borderId="0" xfId="0" applyProtection="1">
      <protection hidden="1"/>
    </xf>
    <xf numFmtId="165" fontId="0" fillId="0" borderId="0" xfId="1" applyNumberFormat="1" applyFont="1" applyBorder="1" applyAlignment="1" applyProtection="1">
      <protection hidden="1"/>
    </xf>
    <xf numFmtId="0" fontId="6" fillId="0" borderId="0" xfId="0" applyFont="1" applyAlignment="1" applyProtection="1">
      <alignment horizontal="right"/>
      <protection hidden="1"/>
    </xf>
    <xf numFmtId="165" fontId="10" fillId="3" borderId="1" xfId="1" applyNumberFormat="1" applyFont="1" applyFill="1" applyBorder="1" applyAlignment="1" applyProtection="1">
      <alignment horizontal="center"/>
      <protection hidden="1"/>
    </xf>
    <xf numFmtId="0" fontId="0" fillId="0" borderId="0" xfId="0" applyAlignment="1">
      <alignment horizontal="center"/>
    </xf>
    <xf numFmtId="165" fontId="11" fillId="6" borderId="1" xfId="1" applyNumberFormat="1" applyFont="1" applyFill="1" applyBorder="1" applyAlignment="1" applyProtection="1">
      <alignment horizontal="center"/>
      <protection locked="0" hidden="1"/>
    </xf>
    <xf numFmtId="0" fontId="0" fillId="0" borderId="0" xfId="0" applyAlignment="1">
      <alignment vertical="top"/>
    </xf>
    <xf numFmtId="0" fontId="13" fillId="8" borderId="11" xfId="0" applyFont="1" applyFill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5" fillId="0" borderId="17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Border="1" applyAlignment="1" applyProtection="1">
      <alignment horizontal="left"/>
      <protection hidden="1"/>
    </xf>
    <xf numFmtId="0" fontId="8" fillId="0" borderId="0" xfId="0" applyFont="1" applyBorder="1" applyAlignment="1">
      <alignment horizontal="left" vertical="top"/>
    </xf>
    <xf numFmtId="0" fontId="13" fillId="8" borderId="14" xfId="0" applyFont="1" applyFill="1" applyBorder="1" applyAlignment="1">
      <alignment horizontal="center" vertical="center" wrapText="1"/>
    </xf>
    <xf numFmtId="0" fontId="13" fillId="8" borderId="15" xfId="0" applyFont="1" applyFill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4F6228"/>
      <rgbColor rgb="FF800080"/>
      <rgbColor rgb="FF008080"/>
      <rgbColor rgb="FFC4BD97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6D9F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7E4BD"/>
      <rgbColor rgb="FFFFFF99"/>
      <rgbColor rgb="FFB9CDE5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17375E"/>
      <rgbColor rgb="FF339966"/>
      <rgbColor rgb="FF003300"/>
      <rgbColor rgb="FF1E1C11"/>
      <rgbColor rgb="FF993300"/>
      <rgbColor rgb="FF993366"/>
      <rgbColor rgb="FF333399"/>
      <rgbColor rgb="FF254061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image" Target="../media/image4.png"/><Relationship Id="rId5" Type="http://schemas.openxmlformats.org/officeDocument/2006/relationships/image" Target="../media/image8.jpeg"/><Relationship Id="rId4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573120</xdr:colOff>
      <xdr:row>1</xdr:row>
      <xdr:rowOff>96840</xdr:rowOff>
    </xdr:from>
    <xdr:to>
      <xdr:col>1</xdr:col>
      <xdr:colOff>1919520</xdr:colOff>
      <xdr:row>3</xdr:row>
      <xdr:rowOff>118800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rcRect b="18232"/>
        <a:stretch/>
      </xdr:blipFill>
      <xdr:spPr>
        <a:xfrm>
          <a:off x="825120" y="172800"/>
          <a:ext cx="1346400" cy="6030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476097</xdr:colOff>
      <xdr:row>1</xdr:row>
      <xdr:rowOff>290215</xdr:rowOff>
    </xdr:from>
    <xdr:to>
      <xdr:col>7</xdr:col>
      <xdr:colOff>461367</xdr:colOff>
      <xdr:row>4</xdr:row>
      <xdr:rowOff>44649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rcRect l="7033" t="25733" r="10408" b="24638"/>
        <a:stretch/>
      </xdr:blipFill>
      <xdr:spPr>
        <a:xfrm>
          <a:off x="6458988" y="364629"/>
          <a:ext cx="1287516" cy="5283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319980</xdr:colOff>
      <xdr:row>4</xdr:row>
      <xdr:rowOff>84711</xdr:rowOff>
    </xdr:from>
    <xdr:to>
      <xdr:col>7</xdr:col>
      <xdr:colOff>461367</xdr:colOff>
      <xdr:row>5</xdr:row>
      <xdr:rowOff>193476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3"/>
        <a:srcRect l="4795" t="47835" r="5508" b="29767"/>
        <a:stretch/>
      </xdr:blipFill>
      <xdr:spPr>
        <a:xfrm>
          <a:off x="6302871" y="933031"/>
          <a:ext cx="1443633" cy="302242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2809876</xdr:colOff>
      <xdr:row>7</xdr:row>
      <xdr:rowOff>171450</xdr:rowOff>
    </xdr:from>
    <xdr:ext cx="486116" cy="237792"/>
    <xdr:pic>
      <xdr:nvPicPr>
        <xdr:cNvPr id="21" name="Picture 20">
          <a:extLst>
            <a:ext uri="{FF2B5EF4-FFF2-40B4-BE49-F238E27FC236}">
              <a16:creationId xmlns:a16="http://schemas.microsoft.com/office/drawing/2014/main" id="{494E60AE-D76C-45BB-ADC9-3CB16B9ABC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2626572">
          <a:off x="4391026" y="4514850"/>
          <a:ext cx="486116" cy="237792"/>
        </a:xfrm>
        <a:prstGeom prst="rect">
          <a:avLst/>
        </a:prstGeom>
      </xdr:spPr>
    </xdr:pic>
    <xdr:clientData/>
  </xdr:oneCellAnchor>
  <xdr:twoCellAnchor editAs="oneCell">
    <xdr:from>
      <xdr:col>2</xdr:col>
      <xdr:colOff>2716187</xdr:colOff>
      <xdr:row>5</xdr:row>
      <xdr:rowOff>217103</xdr:rowOff>
    </xdr:from>
    <xdr:to>
      <xdr:col>2</xdr:col>
      <xdr:colOff>3202303</xdr:colOff>
      <xdr:row>5</xdr:row>
      <xdr:rowOff>454895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35A849E9-2E2B-48B6-AEF6-9EF1687381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2626572">
          <a:off x="4301085" y="2684234"/>
          <a:ext cx="486116" cy="237792"/>
        </a:xfrm>
        <a:prstGeom prst="rect">
          <a:avLst/>
        </a:prstGeom>
      </xdr:spPr>
    </xdr:pic>
    <xdr:clientData/>
  </xdr:twoCellAnchor>
  <xdr:twoCellAnchor editAs="oneCell">
    <xdr:from>
      <xdr:col>2</xdr:col>
      <xdr:colOff>679241</xdr:colOff>
      <xdr:row>2</xdr:row>
      <xdr:rowOff>31230</xdr:rowOff>
    </xdr:from>
    <xdr:to>
      <xdr:col>2</xdr:col>
      <xdr:colOff>2709158</xdr:colOff>
      <xdr:row>2</xdr:row>
      <xdr:rowOff>588462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C7AEF0FA-9472-4168-87DF-10BDF95115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64139" y="601169"/>
          <a:ext cx="2029917" cy="557232"/>
        </a:xfrm>
        <a:prstGeom prst="rect">
          <a:avLst/>
        </a:prstGeom>
      </xdr:spPr>
    </xdr:pic>
    <xdr:clientData/>
  </xdr:twoCellAnchor>
  <xdr:twoCellAnchor editAs="oneCell">
    <xdr:from>
      <xdr:col>2</xdr:col>
      <xdr:colOff>1108648</xdr:colOff>
      <xdr:row>4</xdr:row>
      <xdr:rowOff>22230</xdr:rowOff>
    </xdr:from>
    <xdr:to>
      <xdr:col>2</xdr:col>
      <xdr:colOff>2088831</xdr:colOff>
      <xdr:row>4</xdr:row>
      <xdr:rowOff>533739</xdr:rowOff>
    </xdr:to>
    <xdr:pic>
      <xdr:nvPicPr>
        <xdr:cNvPr id="28" name="Picture 27">
          <a:extLst>
            <a:ext uri="{FF2B5EF4-FFF2-40B4-BE49-F238E27FC236}">
              <a16:creationId xmlns:a16="http://schemas.microsoft.com/office/drawing/2014/main" id="{366AB6E5-7F47-4A00-AB58-112C1185CD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693546" y="1856964"/>
          <a:ext cx="980183" cy="511509"/>
        </a:xfrm>
        <a:prstGeom prst="rect">
          <a:avLst/>
        </a:prstGeom>
      </xdr:spPr>
    </xdr:pic>
    <xdr:clientData/>
  </xdr:twoCellAnchor>
  <xdr:twoCellAnchor editAs="oneCell">
    <xdr:from>
      <xdr:col>2</xdr:col>
      <xdr:colOff>1014959</xdr:colOff>
      <xdr:row>6</xdr:row>
      <xdr:rowOff>98421</xdr:rowOff>
    </xdr:from>
    <xdr:to>
      <xdr:col>2</xdr:col>
      <xdr:colOff>2029918</xdr:colOff>
      <xdr:row>6</xdr:row>
      <xdr:rowOff>1243706</xdr:rowOff>
    </xdr:to>
    <xdr:pic>
      <xdr:nvPicPr>
        <xdr:cNvPr id="29" name="Picture 28">
          <a:extLst>
            <a:ext uri="{FF2B5EF4-FFF2-40B4-BE49-F238E27FC236}">
              <a16:creationId xmlns:a16="http://schemas.microsoft.com/office/drawing/2014/main" id="{3728374E-988C-47C6-872D-352F1A4F15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599857" y="3822540"/>
          <a:ext cx="1014959" cy="1145285"/>
        </a:xfrm>
        <a:prstGeom prst="rect">
          <a:avLst/>
        </a:prstGeom>
      </xdr:spPr>
    </xdr:pic>
    <xdr:clientData/>
  </xdr:twoCellAnchor>
  <xdr:twoCellAnchor editAs="oneCell">
    <xdr:from>
      <xdr:col>2</xdr:col>
      <xdr:colOff>687049</xdr:colOff>
      <xdr:row>3</xdr:row>
      <xdr:rowOff>193993</xdr:rowOff>
    </xdr:from>
    <xdr:to>
      <xdr:col>2</xdr:col>
      <xdr:colOff>2748195</xdr:colOff>
      <xdr:row>3</xdr:row>
      <xdr:rowOff>405955</xdr:rowOff>
    </xdr:to>
    <xdr:pic>
      <xdr:nvPicPr>
        <xdr:cNvPr id="30" name="Picture 29">
          <a:extLst>
            <a:ext uri="{FF2B5EF4-FFF2-40B4-BE49-F238E27FC236}">
              <a16:creationId xmlns:a16="http://schemas.microsoft.com/office/drawing/2014/main" id="{52C27FA3-8CF9-4545-A1B3-C2561EFE6D3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931" t="47011" r="8088" b="39881"/>
        <a:stretch/>
      </xdr:blipFill>
      <xdr:spPr>
        <a:xfrm>
          <a:off x="2271947" y="1396329"/>
          <a:ext cx="2061146" cy="2119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30"/>
  <sheetViews>
    <sheetView showGridLines="0" showRowColHeaders="0" tabSelected="1" zoomScale="140" zoomScaleNormal="140" workbookViewId="0">
      <selection activeCell="C10" sqref="C10"/>
    </sheetView>
  </sheetViews>
  <sheetFormatPr defaultColWidth="8.5703125" defaultRowHeight="15" x14ac:dyDescent="0.25"/>
  <cols>
    <col min="1" max="1" width="3.5703125" customWidth="1"/>
    <col min="2" max="2" width="33.42578125" customWidth="1"/>
    <col min="3" max="3" width="9.28515625" customWidth="1"/>
    <col min="4" max="4" width="8.140625" customWidth="1"/>
    <col min="5" max="5" width="4.28515625" customWidth="1"/>
    <col min="6" max="6" width="31" customWidth="1"/>
    <col min="7" max="7" width="19.5703125" customWidth="1"/>
    <col min="8" max="8" width="8.42578125" customWidth="1"/>
    <col min="9" max="9" width="6.5703125" customWidth="1"/>
  </cols>
  <sheetData>
    <row r="1" spans="2:7" ht="6" customHeight="1" x14ac:dyDescent="0.25"/>
    <row r="2" spans="2:7" ht="30.75" customHeight="1" x14ac:dyDescent="0.5">
      <c r="C2" s="1" t="s">
        <v>41</v>
      </c>
      <c r="D2" s="1"/>
    </row>
    <row r="6" spans="2:7" ht="19.5" thickBot="1" x14ac:dyDescent="0.35">
      <c r="B6" s="62" t="s">
        <v>0</v>
      </c>
      <c r="C6" s="62"/>
      <c r="F6" s="2" t="s">
        <v>1</v>
      </c>
    </row>
    <row r="7" spans="2:7" ht="20.100000000000001" customHeight="1" thickBot="1" x14ac:dyDescent="0.35">
      <c r="B7" s="3" t="s">
        <v>2</v>
      </c>
      <c r="C7" s="4">
        <v>46</v>
      </c>
      <c r="F7" s="5">
        <f>C15*23-MAX(C7,C9)</f>
        <v>0</v>
      </c>
      <c r="G7" s="6" t="s">
        <v>40</v>
      </c>
    </row>
    <row r="8" spans="2:7" ht="16.5" hidden="1" customHeight="1" thickBot="1" x14ac:dyDescent="0.35">
      <c r="B8" s="3" t="s">
        <v>3</v>
      </c>
      <c r="C8" s="4">
        <v>0</v>
      </c>
      <c r="F8" s="5">
        <f>MAX(0,C16*8-C8)</f>
        <v>240</v>
      </c>
      <c r="G8" s="6" t="s">
        <v>4</v>
      </c>
    </row>
    <row r="9" spans="2:7" ht="20.100000000000001" hidden="1" customHeight="1" thickBot="1" x14ac:dyDescent="0.35">
      <c r="B9" s="3" t="s">
        <v>5</v>
      </c>
      <c r="C9" s="4">
        <v>0</v>
      </c>
      <c r="F9" s="5">
        <f>C18*8-C9</f>
        <v>8</v>
      </c>
      <c r="G9" s="6" t="s">
        <v>6</v>
      </c>
    </row>
    <row r="10" spans="2:7" s="7" customFormat="1" ht="6.95" customHeight="1" thickBot="1" x14ac:dyDescent="0.35">
      <c r="B10" s="8"/>
      <c r="C10" s="9"/>
      <c r="F10" s="10"/>
      <c r="G10" s="11"/>
    </row>
    <row r="11" spans="2:7" ht="20.100000000000001" customHeight="1" thickBot="1" x14ac:dyDescent="0.35">
      <c r="B11" s="3" t="s">
        <v>7</v>
      </c>
      <c r="C11" s="12">
        <v>3</v>
      </c>
      <c r="F11" s="13"/>
      <c r="G11" s="6"/>
    </row>
    <row r="13" spans="2:7" x14ac:dyDescent="0.25">
      <c r="C13" s="14" t="s">
        <v>8</v>
      </c>
      <c r="D13" s="15"/>
    </row>
    <row r="14" spans="2:7" ht="15.75" thickBot="1" x14ac:dyDescent="0.3">
      <c r="B14" s="15"/>
      <c r="C14" s="14" t="s">
        <v>9</v>
      </c>
      <c r="D14" s="15"/>
      <c r="E14" s="15"/>
      <c r="F14" s="15" t="s">
        <v>10</v>
      </c>
    </row>
    <row r="15" spans="2:7" ht="15" customHeight="1" x14ac:dyDescent="0.25">
      <c r="B15" s="16" t="s">
        <v>11</v>
      </c>
      <c r="C15" s="17">
        <f>INT((MAX(C7,C9)+22)/23)</f>
        <v>2</v>
      </c>
      <c r="D15" s="18"/>
      <c r="E15" s="19"/>
      <c r="F15" s="20" t="s">
        <v>12</v>
      </c>
      <c r="G15" s="20"/>
    </row>
    <row r="16" spans="2:7" ht="16.5" customHeight="1" thickBot="1" x14ac:dyDescent="0.3">
      <c r="B16" s="21" t="s">
        <v>13</v>
      </c>
      <c r="C16" s="22">
        <f>MAX(0,MAX(C7,C9)-C15*8)</f>
        <v>30</v>
      </c>
      <c r="D16" s="23"/>
      <c r="E16" s="24"/>
      <c r="F16" s="25" t="s">
        <v>14</v>
      </c>
      <c r="G16" s="26"/>
    </row>
    <row r="17" spans="2:9" x14ac:dyDescent="0.25">
      <c r="B17" s="27" t="s">
        <v>15</v>
      </c>
      <c r="C17" s="28">
        <f>IF(C15&gt;2,INT((C15+5)/6),0)</f>
        <v>0</v>
      </c>
      <c r="D17" s="29"/>
      <c r="E17" s="30"/>
      <c r="F17" s="31" t="s">
        <v>39</v>
      </c>
      <c r="G17" s="31" t="s">
        <v>16</v>
      </c>
      <c r="H17" s="32">
        <f>MAX(0,C17*6-C15)</f>
        <v>0</v>
      </c>
    </row>
    <row r="18" spans="2:9" x14ac:dyDescent="0.25">
      <c r="B18" s="33" t="s">
        <v>17</v>
      </c>
      <c r="C18" s="28">
        <f>IF(C15&gt;2,0,INT((C15+1)/2))</f>
        <v>1</v>
      </c>
      <c r="D18" s="29"/>
      <c r="E18" s="30"/>
      <c r="F18" s="31" t="s">
        <v>18</v>
      </c>
      <c r="G18" s="31" t="s">
        <v>19</v>
      </c>
      <c r="H18" s="34">
        <f>MAX(0,C18*2-C15)</f>
        <v>0</v>
      </c>
    </row>
    <row r="19" spans="2:9" x14ac:dyDescent="0.25">
      <c r="B19" s="33" t="s">
        <v>20</v>
      </c>
      <c r="C19" s="28">
        <f>INT((C7/C11+47.9)/48)</f>
        <v>1</v>
      </c>
      <c r="D19" s="29"/>
      <c r="E19" s="30"/>
      <c r="F19" s="35" t="s">
        <v>21</v>
      </c>
      <c r="G19" s="31" t="s">
        <v>22</v>
      </c>
      <c r="H19" s="36">
        <f>C19*4+C20*2-INT((C7/C11+0.9))</f>
        <v>0</v>
      </c>
    </row>
    <row r="20" spans="2:9" ht="15.75" thickBot="1" x14ac:dyDescent="0.3">
      <c r="B20" s="16" t="s">
        <v>23</v>
      </c>
      <c r="C20" s="37">
        <f>MAX(0,INT((INT(C7/C11+0.9)-C19*4+1)/2))</f>
        <v>6</v>
      </c>
      <c r="D20" s="18"/>
      <c r="E20" s="19"/>
      <c r="F20" s="20" t="s">
        <v>24</v>
      </c>
      <c r="G20" s="20" t="s">
        <v>25</v>
      </c>
      <c r="H20" s="38">
        <f>C19*22-C20</f>
        <v>16</v>
      </c>
    </row>
    <row r="21" spans="2:9" s="7" customFormat="1" ht="6" customHeight="1" thickBot="1" x14ac:dyDescent="0.3">
      <c r="B21" s="39"/>
      <c r="C21" s="40"/>
      <c r="D21" s="41"/>
      <c r="E21" s="42"/>
      <c r="F21" s="43"/>
      <c r="G21" s="43"/>
    </row>
    <row r="22" spans="2:9" s="6" customFormat="1" ht="15.75" thickBot="1" x14ac:dyDescent="0.3">
      <c r="B22" s="44" t="s">
        <v>26</v>
      </c>
      <c r="C22" s="45">
        <f>C15</f>
        <v>2</v>
      </c>
      <c r="D22" s="46"/>
      <c r="E22" s="25"/>
      <c r="F22" s="47" t="s">
        <v>27</v>
      </c>
      <c r="G22" s="48"/>
    </row>
    <row r="23" spans="2:9" ht="6" customHeight="1" x14ac:dyDescent="0.25">
      <c r="B23" s="49"/>
      <c r="C23" s="50"/>
      <c r="D23" s="51"/>
      <c r="E23" s="51"/>
      <c r="F23" s="50"/>
      <c r="G23" s="50"/>
      <c r="H23" s="50"/>
    </row>
    <row r="24" spans="2:9" ht="15.75" thickBot="1" x14ac:dyDescent="0.3">
      <c r="B24" s="50"/>
      <c r="C24" s="50"/>
      <c r="D24" s="50"/>
      <c r="E24" s="50"/>
      <c r="F24" s="52"/>
      <c r="G24" s="63"/>
      <c r="H24" s="63"/>
      <c r="I24" s="63"/>
    </row>
    <row r="25" spans="2:9" ht="19.5" thickBot="1" x14ac:dyDescent="0.35">
      <c r="B25" s="53" t="s">
        <v>28</v>
      </c>
      <c r="C25" s="50"/>
      <c r="E25" s="50"/>
      <c r="F25" s="50"/>
      <c r="G25" s="64"/>
      <c r="H25" s="64"/>
      <c r="I25" s="64"/>
    </row>
    <row r="26" spans="2:9" ht="6" customHeight="1" thickBot="1" x14ac:dyDescent="0.3">
      <c r="B26" s="54"/>
      <c r="G26" s="64"/>
      <c r="H26" s="64"/>
      <c r="I26" s="64"/>
    </row>
    <row r="27" spans="2:9" ht="19.5" thickBot="1" x14ac:dyDescent="0.35">
      <c r="B27" s="55" t="s">
        <v>29</v>
      </c>
      <c r="G27" s="64"/>
      <c r="H27" s="64"/>
      <c r="I27" s="64"/>
    </row>
    <row r="28" spans="2:9" ht="6" customHeight="1" thickBot="1" x14ac:dyDescent="0.3">
      <c r="B28" s="54"/>
      <c r="G28" s="56"/>
      <c r="H28" s="56"/>
      <c r="I28" s="56"/>
    </row>
    <row r="29" spans="2:9" ht="19.5" thickBot="1" x14ac:dyDescent="0.35">
      <c r="B29" s="4" t="s">
        <v>30</v>
      </c>
      <c r="G29" s="56"/>
      <c r="H29" s="56"/>
      <c r="I29" s="56"/>
    </row>
    <row r="30" spans="2:9" ht="6.75" customHeight="1" x14ac:dyDescent="0.25">
      <c r="G30" s="65"/>
      <c r="H30" s="65"/>
      <c r="I30" s="65"/>
    </row>
  </sheetData>
  <sheetProtection algorithmName="SHA-512" hashValue="rBCravhiq78sggfUWj8u80jv7aAdTMdGdqsWveNFHamECqrk4mExige0+kydQcns/DUs90G8JkcNoPOY0tryBg==" saltValue="HVc76vhlS8QzluLZ1B6QRQ==" spinCount="100000" sheet="1" objects="1" scenarios="1"/>
  <mergeCells count="5">
    <mergeCell ref="B6:C6"/>
    <mergeCell ref="G24:I24"/>
    <mergeCell ref="G25:I25"/>
    <mergeCell ref="G26:I27"/>
    <mergeCell ref="G30:I30"/>
  </mergeCells>
  <pageMargins left="0.25" right="0.25" top="0.75" bottom="0.75" header="0.511811023622047" footer="0.511811023622047"/>
  <pageSetup orientation="landscape" horizontalDpi="300" verticalDpi="300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Sheet1!$A$1:$A$2</xm:f>
          </x14:formula1>
          <x14:formula2>
            <xm:f>0</xm:f>
          </x14:formula2>
          <xm:sqref>C11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D8"/>
  <sheetViews>
    <sheetView showGridLines="0" showRowColHeaders="0" zoomScale="140" zoomScaleNormal="140" workbookViewId="0">
      <selection activeCell="D4" sqref="D4"/>
    </sheetView>
  </sheetViews>
  <sheetFormatPr defaultColWidth="8.5703125" defaultRowHeight="15" x14ac:dyDescent="0.25"/>
  <cols>
    <col min="1" max="1" width="2.28515625" customWidth="1"/>
    <col min="2" max="2" width="21.42578125" customWidth="1"/>
    <col min="3" max="3" width="53.85546875" customWidth="1"/>
    <col min="4" max="4" width="62.85546875" customWidth="1"/>
  </cols>
  <sheetData>
    <row r="1" spans="2:4" ht="9.75" customHeight="1" thickBot="1" x14ac:dyDescent="0.3"/>
    <row r="2" spans="2:4" ht="35.25" customHeight="1" x14ac:dyDescent="0.25">
      <c r="B2" s="66" t="s">
        <v>31</v>
      </c>
      <c r="C2" s="67"/>
      <c r="D2" s="57" t="s">
        <v>32</v>
      </c>
    </row>
    <row r="3" spans="2:4" ht="50.1" customHeight="1" x14ac:dyDescent="0.25">
      <c r="B3" s="58" t="s">
        <v>33</v>
      </c>
      <c r="C3" s="59"/>
      <c r="D3" s="59" t="s">
        <v>42</v>
      </c>
    </row>
    <row r="4" spans="2:4" ht="50.1" customHeight="1" x14ac:dyDescent="0.25">
      <c r="B4" s="58" t="s">
        <v>43</v>
      </c>
      <c r="C4" s="59"/>
      <c r="D4" s="59" t="s">
        <v>44</v>
      </c>
    </row>
    <row r="5" spans="2:4" ht="50.1" customHeight="1" x14ac:dyDescent="0.25">
      <c r="B5" s="58" t="s">
        <v>45</v>
      </c>
      <c r="C5" s="59"/>
      <c r="D5" s="59" t="s">
        <v>46</v>
      </c>
    </row>
    <row r="6" spans="2:4" ht="46.5" x14ac:dyDescent="0.25">
      <c r="B6" s="58" t="s">
        <v>34</v>
      </c>
      <c r="C6" s="59" t="s">
        <v>35</v>
      </c>
      <c r="D6" s="59" t="s">
        <v>47</v>
      </c>
    </row>
    <row r="7" spans="2:4" ht="107.25" customHeight="1" x14ac:dyDescent="0.25">
      <c r="B7" s="58" t="s">
        <v>36</v>
      </c>
      <c r="C7" s="59"/>
      <c r="D7" s="59" t="s">
        <v>37</v>
      </c>
    </row>
    <row r="8" spans="2:4" ht="50.1" customHeight="1" thickBot="1" x14ac:dyDescent="0.3">
      <c r="B8" s="60" t="s">
        <v>38</v>
      </c>
      <c r="C8" s="61" t="s">
        <v>35</v>
      </c>
      <c r="D8" s="61" t="s">
        <v>48</v>
      </c>
    </row>
  </sheetData>
  <sheetProtection algorithmName="SHA-512" hashValue="tQBy5Og3UudCYzaZNby7q714+JbqZwWVenC7di0muxnByhdJVty5Zwt1UIOp5VElQhfDEYYqp6XD+ziK/hu9Sw==" saltValue="/3D7GDU5w7NwkrcD1mVLFw==" spinCount="100000" sheet="1" objects="1" scenarios="1"/>
  <mergeCells count="1">
    <mergeCell ref="B2:C2"/>
  </mergeCells>
  <pageMargins left="0.7" right="0.7" top="0.75" bottom="0.75" header="0.511811023622047" footer="0.511811023622047"/>
  <pageSetup orientation="portrait" horizontalDpi="300" verticalDpi="30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zoomScaleNormal="100" workbookViewId="0">
      <selection activeCell="A3" sqref="A3"/>
    </sheetView>
  </sheetViews>
  <sheetFormatPr defaultColWidth="8.5703125" defaultRowHeight="15" x14ac:dyDescent="0.25"/>
  <sheetData>
    <row r="1" spans="1:1" x14ac:dyDescent="0.25">
      <c r="A1">
        <v>2</v>
      </c>
    </row>
    <row r="2" spans="1:1" x14ac:dyDescent="0.25">
      <c r="A2">
        <v>3</v>
      </c>
    </row>
  </sheetData>
  <pageMargins left="0.7" right="0.7" top="0.75" bottom="0.75" header="0.511811023622047" footer="0.511811023622047"/>
  <pageSetup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13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COM3000 Config Tool</vt:lpstr>
      <vt:lpstr>Model Description</vt:lpstr>
      <vt:lpstr>Sheet1</vt:lpstr>
      <vt:lpstr>'COM3000 Config Tool'!Print_Area</vt:lpstr>
    </vt:vector>
  </TitlesOfParts>
  <Company>THOMSON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Steven C Rhoads</dc:creator>
  <dc:description/>
  <cp:lastModifiedBy>Virginie Ledevin</cp:lastModifiedBy>
  <cp:revision>3</cp:revision>
  <cp:lastPrinted>2012-01-17T19:44:00Z</cp:lastPrinted>
  <dcterms:created xsi:type="dcterms:W3CDTF">2012-01-05T16:08:00Z</dcterms:created>
  <dcterms:modified xsi:type="dcterms:W3CDTF">2023-01-02T15:19:53Z</dcterms:modified>
  <dc:language>en-US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0x010100B228663FB65F8B49B0DB209A7ED2523F</vt:lpwstr>
  </property>
</Properties>
</file>